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Arkusz2" sheetId="2" r:id="rId5"/>
  </sheets>
  <definedNames/>
  <calcPr/>
  <extLst>
    <ext uri="GoogleSheetsCustomDataVersion1">
      <go:sheetsCustomData xmlns:go="http://customooxmlschemas.google.com/" r:id="rId6" roundtripDataSignature="AMtx7mhLsuAppa6hRsM0E00sQAfM444vWQ=="/>
    </ext>
  </extLst>
</workbook>
</file>

<file path=xl/sharedStrings.xml><?xml version="1.0" encoding="utf-8"?>
<sst xmlns="http://schemas.openxmlformats.org/spreadsheetml/2006/main" count="93" uniqueCount="44">
  <si>
    <t>KOBIETA</t>
  </si>
  <si>
    <t>MĘŻCZYZNA</t>
  </si>
  <si>
    <t>Podstawowa przemiana materii</t>
  </si>
  <si>
    <t>Kobieta</t>
  </si>
  <si>
    <t>#86b7o6</t>
  </si>
  <si>
    <r>
      <rPr>
        <rFont val="calibri"/>
        <color rgb="FF000000"/>
        <sz val="14.0"/>
      </rPr>
      <t>PPM (</t>
    </r>
    <r>
      <rPr>
        <rFont val="Calibri"/>
        <b/>
        <color rgb="FF000000"/>
        <sz val="14.0"/>
      </rPr>
      <t>Mifflin</t>
    </r>
    <r>
      <rPr>
        <rFont val="Calibri"/>
        <color rgb="FF000000"/>
        <sz val="14.0"/>
      </rPr>
      <t>)</t>
    </r>
  </si>
  <si>
    <t>kcal/dzień</t>
  </si>
  <si>
    <t xml:space="preserve"> </t>
  </si>
  <si>
    <t>Mężczyzna</t>
  </si>
  <si>
    <t>#0b823e</t>
  </si>
  <si>
    <t>#bc3c59</t>
  </si>
  <si>
    <r>
      <rPr>
        <rFont val="calibri"/>
        <color rgb="FF000000"/>
        <sz val="11.0"/>
      </rPr>
      <t>PPM (</t>
    </r>
    <r>
      <rPr>
        <rFont val="Calibri"/>
        <b/>
        <color rgb="FF000000"/>
        <sz val="14.0"/>
      </rPr>
      <t>Haris-Benedikt</t>
    </r>
    <r>
      <rPr>
        <rFont val="Calibri"/>
        <color rgb="FF000000"/>
        <sz val="14.0"/>
      </rPr>
      <t>)</t>
    </r>
  </si>
  <si>
    <t>Tutaj wpisz swoje dane:</t>
  </si>
  <si>
    <r>
      <rPr>
        <rFont val="calibri"/>
        <color rgb="FF000000"/>
        <sz val="11.0"/>
      </rPr>
      <t>PPM (</t>
    </r>
    <r>
      <rPr>
        <rFont val="Calibri"/>
        <b/>
        <color rgb="FF000000"/>
        <sz val="14.0"/>
      </rPr>
      <t>średnia</t>
    </r>
    <r>
      <rPr>
        <rFont val="Calibri"/>
        <color rgb="FF000000"/>
        <sz val="14.0"/>
      </rPr>
      <t>)</t>
    </r>
  </si>
  <si>
    <t>Waga</t>
  </si>
  <si>
    <t>kg</t>
  </si>
  <si>
    <t>Wzrost</t>
  </si>
  <si>
    <t>cm</t>
  </si>
  <si>
    <r>
      <rPr>
        <rFont val="calibri"/>
        <color rgb="FF000000"/>
        <sz val="11.0"/>
      </rPr>
      <t>Całkowita przemiana materii (</t>
    </r>
    <r>
      <rPr>
        <rFont val="Calibri"/>
        <b/>
        <color rgb="FF000000"/>
        <sz val="14.0"/>
      </rPr>
      <t>Mifflin</t>
    </r>
    <r>
      <rPr>
        <rFont val="Calibri"/>
        <color rgb="FF000000"/>
        <sz val="14.0"/>
      </rPr>
      <t>)</t>
    </r>
  </si>
  <si>
    <t>Wiek</t>
  </si>
  <si>
    <t>lat</t>
  </si>
  <si>
    <t>Bierny</t>
  </si>
  <si>
    <t>Płeć</t>
  </si>
  <si>
    <t>Mało aktywny</t>
  </si>
  <si>
    <t>Aktywność fizyczna</t>
  </si>
  <si>
    <t>średnio aktywny</t>
  </si>
  <si>
    <t>Opis aktywości fizycznej</t>
  </si>
  <si>
    <t>bardzo aktywny</t>
  </si>
  <si>
    <t>Twój wynik:</t>
  </si>
  <si>
    <t>wyczynowo aktywny</t>
  </si>
  <si>
    <r>
      <rPr>
        <rFont val="calibri"/>
        <color rgb="FF000000"/>
        <sz val="14.0"/>
      </rPr>
      <t>PPM - Podstawowa przemiana materii (</t>
    </r>
    <r>
      <rPr>
        <rFont val="Calibri"/>
        <b/>
        <color rgb="FF000000"/>
        <sz val="14.0"/>
      </rPr>
      <t>średnia</t>
    </r>
    <r>
      <rPr>
        <rFont val="Calibri"/>
        <color rgb="FF000000"/>
        <sz val="14.0"/>
      </rPr>
      <t>)</t>
    </r>
  </si>
  <si>
    <t>Kup jadłospis o kaloryczności</t>
  </si>
  <si>
    <r>
      <rPr>
        <rFont val="calibri"/>
        <color rgb="FF000000"/>
        <sz val="11.0"/>
      </rPr>
      <t>Całkowita przemiana materii (</t>
    </r>
    <r>
      <rPr>
        <rFont val="Calibri"/>
        <b/>
        <color rgb="FF000000"/>
        <sz val="14.0"/>
      </rPr>
      <t>Haris-Benedikt</t>
    </r>
    <r>
      <rPr>
        <rFont val="Calibri"/>
        <color rgb="FF000000"/>
        <sz val="14.0"/>
      </rPr>
      <t>)</t>
    </r>
  </si>
  <si>
    <t>www.wyjadaczki.pl</t>
  </si>
  <si>
    <r>
      <rPr>
        <rFont val="calibri"/>
        <color rgb="FF000000"/>
        <sz val="14.0"/>
      </rPr>
      <t>Całkowita przemiana materii (</t>
    </r>
    <r>
      <rPr>
        <rFont val="Calibri"/>
        <b/>
        <color rgb="FF000000"/>
        <sz val="14.0"/>
      </rPr>
      <t>średnia</t>
    </r>
    <r>
      <rPr>
        <rFont val="Calibri"/>
        <color rgb="FF000000"/>
        <sz val="14.0"/>
      </rPr>
      <t>)</t>
    </r>
  </si>
  <si>
    <t>Niska aktywność , siedzący tryb pracy, brak treningów.</t>
  </si>
  <si>
    <t>Niska aktywność , siedzący tryb pracy, do 2 treningów w tygodniu.</t>
  </si>
  <si>
    <t>Średnio aktywny</t>
  </si>
  <si>
    <t>Umiarkowana aktywność , siedzący tryb pracy, do 4 treningów w tygodniu lub praca fizyczna bez terningów.</t>
  </si>
  <si>
    <t>Bardzo aktywny</t>
  </si>
  <si>
    <t>Wysoka aktywność , praca fizyczna, do 5 treningów w tygodniu.</t>
  </si>
  <si>
    <t>Wyczynowo aktywny</t>
  </si>
  <si>
    <t>Bardzo wysoka aktywność , zawodowe uprawianie sportu.</t>
  </si>
  <si>
    <r>
      <rPr>
        <rFont val="calibri"/>
        <color rgb="FF000000"/>
        <sz val="14.0"/>
      </rPr>
      <t>PPM - Podstawowa przemiana materii (</t>
    </r>
    <r>
      <rPr>
        <rFont val="Calibri"/>
        <b/>
        <color rgb="FF000000"/>
        <sz val="14.0"/>
      </rPr>
      <t>średnia</t>
    </r>
    <r>
      <rPr>
        <rFont val="Calibri"/>
        <color rgb="FF000000"/>
        <sz val="14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</si>
</sst>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sz val="11.0"/>
      <color theme="1"/>
      <name val="Calibri"/>
    </font>
    <font>
      <sz val="14.0"/>
      <color theme="1"/>
      <name val="Calibri"/>
    </font>
    <font/>
    <font>
      <sz val="14.0"/>
      <color rgb="FF000000"/>
      <name val="Calibri"/>
    </font>
    <font>
      <sz val="11.0"/>
      <color rgb="FF000000"/>
      <name val="Arial"/>
    </font>
    <font>
      <sz val="11.0"/>
      <color rgb="FF000000"/>
      <name val="Calibri"/>
    </font>
    <font>
      <b/>
      <sz val="14.0"/>
      <color theme="1"/>
      <name val="Calibri"/>
    </font>
    <font>
      <sz val="14.0"/>
      <color theme="1"/>
      <name val="Arial"/>
    </font>
    <font>
      <u/>
      <sz val="16.0"/>
      <color theme="10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6B706"/>
        <bgColor rgb="FF86B706"/>
      </patternFill>
    </fill>
    <fill>
      <patternFill patternType="solid">
        <fgColor rgb="FFCB3C59"/>
        <bgColor rgb="FFCB3C59"/>
      </patternFill>
    </fill>
  </fills>
  <borders count="19">
    <border/>
    <border>
      <left/>
      <right/>
      <top/>
      <bottom/>
    </border>
    <border>
      <left/>
      <top/>
      <bottom/>
    </border>
    <border>
      <right/>
      <top/>
      <bottom/>
    </border>
    <border>
      <left style="thick">
        <color rgb="FF0B823E"/>
      </left>
      <right/>
      <top style="thick">
        <color rgb="FF0B823E"/>
      </top>
      <bottom/>
    </border>
    <border>
      <left/>
      <right/>
      <top style="thick">
        <color rgb="FF0B823E"/>
      </top>
      <bottom/>
    </border>
    <border>
      <left/>
      <right style="thick">
        <color rgb="FF0B823E"/>
      </right>
      <top style="thick">
        <color rgb="FF0B823E"/>
      </top>
      <bottom/>
    </border>
    <border>
      <left style="thick">
        <color rgb="FF0B823E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ck">
        <color rgb="FF0B823E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B823E"/>
      </left>
      <right/>
      <top/>
      <bottom style="thick">
        <color rgb="FF0B823E"/>
      </bottom>
    </border>
    <border>
      <left/>
      <right/>
      <top/>
      <bottom style="thick">
        <color rgb="FF0B823E"/>
      </bottom>
    </border>
    <border>
      <left/>
      <right style="thick">
        <color rgb="FF0B823E"/>
      </right>
      <top/>
      <bottom style="thick">
        <color rgb="FF0B823E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Alignment="1" applyBorder="1" applyFill="1" applyFont="1">
      <alignment shrinkToFit="0" wrapText="1"/>
    </xf>
    <xf borderId="2" fillId="3" fontId="2" numFmtId="0" xfId="0" applyAlignment="1" applyBorder="1" applyFont="1">
      <alignment horizontal="center" shrinkToFit="0" wrapText="1"/>
    </xf>
    <xf borderId="3" fillId="0" fontId="3" numFmtId="0" xfId="0" applyBorder="1" applyFont="1"/>
    <xf borderId="1" fillId="3" fontId="2" numFmtId="0" xfId="0" applyAlignment="1" applyBorder="1" applyFont="1">
      <alignment horizontal="center" shrinkToFit="0" wrapText="1"/>
    </xf>
    <xf borderId="1" fillId="3" fontId="2" numFmtId="0" xfId="0" applyAlignment="1" applyBorder="1" applyFont="1">
      <alignment shrinkToFit="0" wrapText="1"/>
    </xf>
    <xf borderId="1" fillId="3" fontId="4" numFmtId="0" xfId="0" applyAlignment="1" applyBorder="1" applyFont="1">
      <alignment shrinkToFit="0" wrapText="1"/>
    </xf>
    <xf borderId="1" fillId="3" fontId="2" numFmtId="0" xfId="0" applyAlignment="1" applyBorder="1" applyFont="1">
      <alignment horizontal="right" shrinkToFit="0" wrapText="1"/>
    </xf>
    <xf borderId="0" fillId="0" fontId="5" numFmtId="0" xfId="0" applyFont="1"/>
    <xf borderId="1" fillId="3" fontId="1" numFmtId="0" xfId="0" applyAlignment="1" applyBorder="1" applyFont="1">
      <alignment vertical="center"/>
    </xf>
    <xf borderId="1" fillId="3" fontId="6" numFmtId="0" xfId="0" applyAlignment="1" applyBorder="1" applyFont="1">
      <alignment shrinkToFit="0" wrapText="1"/>
    </xf>
    <xf borderId="1" fillId="3" fontId="1" numFmtId="0" xfId="0" applyAlignment="1" applyBorder="1" applyFont="1">
      <alignment horizontal="right" shrinkToFit="0" wrapText="1"/>
    </xf>
    <xf borderId="4" fillId="2" fontId="1" numFmtId="0" xfId="0" applyAlignment="1" applyBorder="1" applyFont="1">
      <alignment shrinkToFit="0" wrapText="1"/>
    </xf>
    <xf borderId="5" fillId="2" fontId="1" numFmtId="0" xfId="0" applyAlignment="1" applyBorder="1" applyFont="1">
      <alignment shrinkToFit="0" wrapText="1"/>
    </xf>
    <xf borderId="5" fillId="2" fontId="7" numFmtId="0" xfId="0" applyAlignment="1" applyBorder="1" applyFont="1">
      <alignment shrinkToFit="0" wrapText="1"/>
    </xf>
    <xf borderId="6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shrinkToFit="0" wrapText="1"/>
    </xf>
    <xf borderId="1" fillId="4" fontId="2" numFmtId="0" xfId="0" applyAlignment="1" applyBorder="1" applyFill="1" applyFont="1">
      <alignment shrinkToFit="0" wrapText="1"/>
    </xf>
    <xf borderId="8" fillId="4" fontId="8" numFmtId="0" xfId="0" applyAlignment="1" applyBorder="1" applyFont="1">
      <alignment horizontal="center" readingOrder="0" shrinkToFit="0" vertical="center" wrapText="1"/>
    </xf>
    <xf borderId="9" fillId="2" fontId="1" numFmtId="0" xfId="0" applyAlignment="1" applyBorder="1" applyFont="1">
      <alignment shrinkToFit="0" wrapText="1"/>
    </xf>
    <xf borderId="10" fillId="4" fontId="8" numFmtId="0" xfId="0" applyAlignment="1" applyBorder="1" applyFont="1">
      <alignment horizontal="center" readingOrder="0" shrinkToFit="0" vertical="center" wrapText="1"/>
    </xf>
    <xf borderId="11" fillId="4" fontId="8" numFmtId="0" xfId="0" applyAlignment="1" applyBorder="1" applyFont="1">
      <alignment horizontal="center" readingOrder="0" shrinkToFit="0" vertical="center" wrapText="1"/>
    </xf>
    <xf borderId="12" fillId="3" fontId="1" numFmtId="0" xfId="0" applyAlignment="1" applyBorder="1" applyFont="1">
      <alignment shrinkToFit="0" wrapText="1"/>
    </xf>
    <xf borderId="1" fillId="4" fontId="2" numFmtId="0" xfId="0" applyAlignment="1" applyBorder="1" applyFont="1">
      <alignment shrinkToFit="0" vertical="top" wrapText="1"/>
    </xf>
    <xf borderId="2" fillId="4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1" fillId="2" fontId="1" numFmtId="0" xfId="0" applyAlignment="1" applyBorder="1" applyFont="1">
      <alignment shrinkToFit="0" wrapText="1"/>
    </xf>
    <xf borderId="0" fillId="0" fontId="1" numFmtId="0" xfId="0" applyFont="1"/>
    <xf borderId="1" fillId="2" fontId="7" numFmtId="0" xfId="0" applyAlignment="1" applyBorder="1" applyFont="1">
      <alignment shrinkToFit="0" wrapText="1"/>
    </xf>
    <xf borderId="1" fillId="5" fontId="4" numFmtId="0" xfId="0" applyAlignment="1" applyBorder="1" applyFill="1" applyFont="1">
      <alignment shrinkToFit="0" vertical="center" wrapText="1"/>
    </xf>
    <xf borderId="8" fillId="5" fontId="2" numFmtId="1" xfId="0" applyAlignment="1" applyBorder="1" applyFont="1" applyNumberFormat="1">
      <alignment horizontal="center" shrinkToFit="0" vertical="center" wrapText="1"/>
    </xf>
    <xf borderId="1" fillId="5" fontId="2" numFmtId="0" xfId="0" applyAlignment="1" applyBorder="1" applyFont="1">
      <alignment horizontal="center" shrinkToFit="0" vertical="center" wrapText="1"/>
    </xf>
    <xf borderId="13" fillId="0" fontId="2" numFmtId="1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14" fillId="5" fontId="2" numFmtId="1" xfId="0" applyAlignment="1" applyBorder="1" applyFont="1" applyNumberFormat="1">
      <alignment horizontal="center" shrinkToFit="0" vertical="center" wrapText="1"/>
    </xf>
    <xf borderId="15" fillId="0" fontId="2" numFmtId="1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shrinkToFit="0" wrapText="1"/>
    </xf>
    <xf borderId="1" fillId="2" fontId="4" numFmtId="0" xfId="0" applyAlignment="1" applyBorder="1" applyFont="1">
      <alignment shrinkToFit="0" vertical="center" wrapText="1"/>
    </xf>
    <xf borderId="1" fillId="2" fontId="2" numFmtId="1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9" fillId="2" fontId="1" numFmtId="0" xfId="0" applyBorder="1" applyFont="1"/>
    <xf borderId="0" fillId="0" fontId="2" numFmtId="1" xfId="0" applyAlignment="1" applyFont="1" applyNumberFormat="1">
      <alignment horizontal="center" shrinkToFit="0" vertical="center" wrapText="1"/>
    </xf>
    <xf borderId="16" fillId="2" fontId="1" numFmtId="0" xfId="0" applyAlignment="1" applyBorder="1" applyFont="1">
      <alignment shrinkToFit="0" wrapText="1"/>
    </xf>
    <xf borderId="17" fillId="2" fontId="1" numFmtId="0" xfId="0" applyAlignment="1" applyBorder="1" applyFont="1">
      <alignment shrinkToFit="0" wrapText="1"/>
    </xf>
    <xf borderId="17" fillId="2" fontId="9" numFmtId="0" xfId="0" applyBorder="1" applyFont="1"/>
    <xf borderId="18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0</xdr:row>
      <xdr:rowOff>0</xdr:rowOff>
    </xdr:from>
    <xdr:ext cx="590550" cy="857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yjadaczki.pl/ofert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.63"/>
    <col customWidth="1" min="3" max="3" width="47.63"/>
    <col customWidth="1" min="4" max="4" width="40.13"/>
    <col customWidth="1" min="5" max="5" width="19.0"/>
    <col customWidth="1" min="6" max="6" width="2.5"/>
    <col customWidth="1" min="7" max="7" width="8.0"/>
    <col customWidth="1" hidden="1" min="8" max="8" width="8.0"/>
    <col customWidth="1" hidden="1" min="9" max="9" width="19.38"/>
    <col customWidth="1" hidden="1" min="10" max="12" width="8.0"/>
    <col customWidth="1" hidden="1" min="13" max="13" width="9.25"/>
    <col customWidth="1" hidden="1" min="14" max="17" width="8.0"/>
    <col customWidth="1" min="18" max="24" width="8.0"/>
    <col customWidth="1" min="25" max="26" width="7.63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2"/>
      <c r="J1" s="3" t="s">
        <v>0</v>
      </c>
      <c r="K1" s="4"/>
      <c r="L1" s="2"/>
      <c r="M1" s="5" t="s">
        <v>1</v>
      </c>
      <c r="N1" s="5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ht="9.0" customHeight="1">
      <c r="A2" s="1"/>
      <c r="B2" s="1"/>
      <c r="C2" s="1"/>
      <c r="D2" s="1"/>
      <c r="E2" s="1"/>
      <c r="F2" s="1"/>
      <c r="G2" s="1"/>
      <c r="H2" s="1"/>
      <c r="I2" s="6" t="s">
        <v>2</v>
      </c>
      <c r="J2" s="6"/>
      <c r="K2" s="6"/>
      <c r="L2" s="2"/>
      <c r="M2" s="6"/>
      <c r="N2" s="2"/>
      <c r="O2" s="2"/>
      <c r="P2" s="2" t="s">
        <v>3</v>
      </c>
      <c r="Q2" s="2" t="s">
        <v>4</v>
      </c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"/>
      <c r="B3" s="1"/>
      <c r="C3" s="1"/>
      <c r="D3" s="1"/>
      <c r="E3" s="1"/>
      <c r="F3" s="1"/>
      <c r="G3" s="1"/>
      <c r="H3" s="1"/>
      <c r="I3" s="7" t="s">
        <v>5</v>
      </c>
      <c r="J3" s="8">
        <f>10*D7+6.25*D8-5*D9-161</f>
        <v>1310.25</v>
      </c>
      <c r="K3" s="9" t="s">
        <v>6</v>
      </c>
      <c r="L3" s="2"/>
      <c r="M3" s="8">
        <f>10*D7+6.25*D8-5*D9+5</f>
        <v>1476.25</v>
      </c>
      <c r="N3" s="9" t="s">
        <v>7</v>
      </c>
      <c r="O3" s="2"/>
      <c r="P3" s="10" t="s">
        <v>8</v>
      </c>
      <c r="Q3" s="2" t="s">
        <v>9</v>
      </c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"/>
      <c r="B4" s="1"/>
      <c r="C4" s="1"/>
      <c r="D4" s="1"/>
      <c r="E4" s="1"/>
      <c r="F4" s="1"/>
      <c r="G4" s="1"/>
      <c r="H4" s="1"/>
      <c r="I4" s="6"/>
      <c r="J4" s="2"/>
      <c r="K4" s="6"/>
      <c r="L4" s="2"/>
      <c r="M4" s="2" t="s">
        <v>7</v>
      </c>
      <c r="N4" s="6" t="s">
        <v>7</v>
      </c>
      <c r="O4" s="2"/>
      <c r="P4" s="2"/>
      <c r="Q4" s="2" t="s">
        <v>10</v>
      </c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"/>
      <c r="C5" s="1"/>
      <c r="D5" s="1"/>
      <c r="E5" s="1"/>
      <c r="F5" s="1"/>
      <c r="G5" s="1"/>
      <c r="H5" s="1"/>
      <c r="I5" s="11" t="s">
        <v>11</v>
      </c>
      <c r="J5" s="12">
        <f>655.1+9.563*D7+1.85*D8-4.676*D9</f>
        <v>1385.553</v>
      </c>
      <c r="K5" s="9" t="s">
        <v>6</v>
      </c>
      <c r="L5" s="2"/>
      <c r="M5" s="12">
        <f>66.5+13.75*D7+5.003*D8-6.755*D9</f>
        <v>1502.035</v>
      </c>
      <c r="N5" s="9" t="s">
        <v>6</v>
      </c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1"/>
      <c r="B6" s="13"/>
      <c r="C6" s="14"/>
      <c r="D6" s="15" t="s">
        <v>12</v>
      </c>
      <c r="E6" s="14"/>
      <c r="F6" s="16"/>
      <c r="G6" s="1"/>
      <c r="H6" s="1"/>
      <c r="I6" s="11" t="s">
        <v>13</v>
      </c>
      <c r="J6" s="12">
        <f>AVERAGE(J3:J5)</f>
        <v>1347.9015</v>
      </c>
      <c r="K6" s="9" t="s">
        <v>6</v>
      </c>
      <c r="L6" s="2"/>
      <c r="M6" s="12">
        <f>AVERAGE(M3:M5)</f>
        <v>1489.1425</v>
      </c>
      <c r="N6" s="9" t="s">
        <v>6</v>
      </c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1"/>
      <c r="B7" s="17"/>
      <c r="C7" s="18" t="s">
        <v>14</v>
      </c>
      <c r="D7" s="19">
        <v>65.0</v>
      </c>
      <c r="E7" s="18" t="s">
        <v>15</v>
      </c>
      <c r="F7" s="20"/>
      <c r="G7" s="1"/>
      <c r="H7" s="1"/>
      <c r="I7" s="2"/>
      <c r="J7" s="2" t="s">
        <v>7</v>
      </c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7"/>
      <c r="C8" s="18" t="s">
        <v>16</v>
      </c>
      <c r="D8" s="21">
        <v>165.0</v>
      </c>
      <c r="E8" s="18" t="s">
        <v>17</v>
      </c>
      <c r="F8" s="20"/>
      <c r="G8" s="1"/>
      <c r="H8" s="1" t="s">
        <v>7</v>
      </c>
      <c r="I8" s="11" t="s">
        <v>18</v>
      </c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"/>
      <c r="B9" s="17"/>
      <c r="C9" s="18" t="s">
        <v>19</v>
      </c>
      <c r="D9" s="21">
        <v>42.0</v>
      </c>
      <c r="E9" s="18" t="s">
        <v>20</v>
      </c>
      <c r="F9" s="20"/>
      <c r="G9" s="1"/>
      <c r="H9" s="1"/>
      <c r="I9" s="2" t="s">
        <v>21</v>
      </c>
      <c r="J9" s="9">
        <f t="shared" ref="J9:J14" si="1">$J$3*L9</f>
        <v>1572.3</v>
      </c>
      <c r="K9" s="9" t="s">
        <v>6</v>
      </c>
      <c r="L9" s="12">
        <v>1.2</v>
      </c>
      <c r="M9" s="9">
        <f t="shared" ref="M9:M14" si="2">$M$3*L9</f>
        <v>1771.5</v>
      </c>
      <c r="N9" s="9" t="s">
        <v>6</v>
      </c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17"/>
      <c r="C10" s="18" t="s">
        <v>22</v>
      </c>
      <c r="D10" s="21" t="s">
        <v>3</v>
      </c>
      <c r="E10" s="18"/>
      <c r="F10" s="20"/>
      <c r="G10" s="1"/>
      <c r="H10" s="1"/>
      <c r="I10" s="2" t="s">
        <v>23</v>
      </c>
      <c r="J10" s="12">
        <f t="shared" si="1"/>
        <v>1801.59375</v>
      </c>
      <c r="K10" s="9" t="s">
        <v>6</v>
      </c>
      <c r="L10" s="12">
        <v>1.375</v>
      </c>
      <c r="M10" s="9">
        <f t="shared" si="2"/>
        <v>2029.84375</v>
      </c>
      <c r="N10" s="9" t="s">
        <v>6</v>
      </c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17"/>
      <c r="C11" s="18" t="s">
        <v>24</v>
      </c>
      <c r="D11" s="22" t="s">
        <v>23</v>
      </c>
      <c r="E11" s="18"/>
      <c r="F11" s="20"/>
      <c r="G11" s="1"/>
      <c r="H11" s="1"/>
      <c r="I11" s="23" t="s">
        <v>25</v>
      </c>
      <c r="J11" s="12">
        <f t="shared" si="1"/>
        <v>2030.8875</v>
      </c>
      <c r="K11" s="9" t="s">
        <v>6</v>
      </c>
      <c r="L11" s="12">
        <v>1.55</v>
      </c>
      <c r="M11" s="9">
        <f t="shared" si="2"/>
        <v>2288.1875</v>
      </c>
      <c r="N11" s="9" t="s">
        <v>6</v>
      </c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40.5" customHeight="1">
      <c r="A12" s="1"/>
      <c r="B12" s="17"/>
      <c r="C12" s="24" t="s">
        <v>26</v>
      </c>
      <c r="D12" s="25" t="str">
        <f>H12</f>
        <v>Niska aktywność , siedzący tryb pracy, do 2 treningów w tygodniu.</v>
      </c>
      <c r="E12" s="4"/>
      <c r="F12" s="20"/>
      <c r="G12" s="1"/>
      <c r="H12" s="26" t="str">
        <f>IFERROR(VLOOKUP($D$11,$I$26:$S$31,7,0),"")</f>
        <v>Niska aktywność , siedzący tryb pracy, do 2 treningów w tygodniu.</v>
      </c>
      <c r="I12" s="23" t="s">
        <v>27</v>
      </c>
      <c r="J12" s="12">
        <f t="shared" si="1"/>
        <v>2260.18125</v>
      </c>
      <c r="K12" s="9" t="s">
        <v>6</v>
      </c>
      <c r="L12" s="12">
        <v>1.725</v>
      </c>
      <c r="M12" s="9">
        <f t="shared" si="2"/>
        <v>2546.53125</v>
      </c>
      <c r="N12" s="9" t="s">
        <v>6</v>
      </c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7"/>
      <c r="C13" s="27"/>
      <c r="D13" s="27"/>
      <c r="E13" s="27"/>
      <c r="F13" s="20"/>
      <c r="G13" s="1"/>
      <c r="H13" s="28"/>
      <c r="I13" s="23"/>
      <c r="J13" s="12">
        <f t="shared" si="1"/>
        <v>0</v>
      </c>
      <c r="K13" s="2"/>
      <c r="L13" s="2"/>
      <c r="M13" s="9">
        <f t="shared" si="2"/>
        <v>0</v>
      </c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1"/>
      <c r="B14" s="17"/>
      <c r="C14" s="27"/>
      <c r="D14" s="29" t="s">
        <v>28</v>
      </c>
      <c r="E14" s="27"/>
      <c r="F14" s="20"/>
      <c r="G14" s="1"/>
      <c r="H14" s="28"/>
      <c r="I14" s="23" t="s">
        <v>29</v>
      </c>
      <c r="J14" s="12">
        <f t="shared" si="1"/>
        <v>2489.475</v>
      </c>
      <c r="K14" s="9" t="s">
        <v>6</v>
      </c>
      <c r="L14" s="12">
        <v>1.9</v>
      </c>
      <c r="M14" s="9">
        <f t="shared" si="2"/>
        <v>2804.875</v>
      </c>
      <c r="N14" s="9" t="s">
        <v>6</v>
      </c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hidden="1" customHeight="1">
      <c r="A15" s="1"/>
      <c r="B15" s="17"/>
      <c r="C15" s="30" t="s">
        <v>30</v>
      </c>
      <c r="D15" s="31">
        <f t="shared" ref="D15:D16" si="3">H15</f>
        <v>1347.9015</v>
      </c>
      <c r="E15" s="32" t="s">
        <v>6</v>
      </c>
      <c r="F15" s="20"/>
      <c r="G15" s="1"/>
      <c r="H15" s="33">
        <f>IF($D10="kobieta",J6,IF($D10="mężczyzna",M6,"-"))</f>
        <v>1347.9015</v>
      </c>
      <c r="I15" s="34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1"/>
      <c r="B16" s="17"/>
      <c r="C16" s="30" t="s">
        <v>31</v>
      </c>
      <c r="D16" s="35">
        <f t="shared" si="3"/>
        <v>1600</v>
      </c>
      <c r="E16" s="32" t="s">
        <v>6</v>
      </c>
      <c r="F16" s="20"/>
      <c r="G16" s="1"/>
      <c r="H16" s="36">
        <f>IFERROR(ROUND(VLOOKUP(D11,$I$26:$L$31,4,0)*D15*0.87,-2),"-")</f>
        <v>1600</v>
      </c>
      <c r="I16" s="37" t="s">
        <v>32</v>
      </c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17"/>
      <c r="C17" s="38"/>
      <c r="D17" s="39"/>
      <c r="E17" s="40"/>
      <c r="F17" s="41"/>
      <c r="G17" s="1"/>
      <c r="H17" s="42"/>
      <c r="I17" s="37"/>
      <c r="J17" s="2"/>
      <c r="K17" s="2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1"/>
      <c r="B18" s="43"/>
      <c r="C18" s="44"/>
      <c r="D18" s="44"/>
      <c r="E18" s="45" t="s">
        <v>33</v>
      </c>
      <c r="F18" s="46"/>
      <c r="G18" s="1"/>
      <c r="H18" s="1"/>
      <c r="I18" s="2" t="s">
        <v>21</v>
      </c>
      <c r="J18" s="9">
        <f t="shared" ref="J18:J22" si="4">$J$5*L18</f>
        <v>1662.6636</v>
      </c>
      <c r="K18" s="9" t="s">
        <v>6</v>
      </c>
      <c r="L18" s="12">
        <v>1.2</v>
      </c>
      <c r="M18" s="12">
        <f t="shared" ref="M18:M22" si="5">$M$5*L18</f>
        <v>1802.442</v>
      </c>
      <c r="N18" s="9" t="s">
        <v>6</v>
      </c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2" t="s">
        <v>23</v>
      </c>
      <c r="J19" s="9">
        <f t="shared" si="4"/>
        <v>1905.135375</v>
      </c>
      <c r="K19" s="9" t="s">
        <v>6</v>
      </c>
      <c r="L19" s="12">
        <v>1.375</v>
      </c>
      <c r="M19" s="12">
        <f t="shared" si="5"/>
        <v>2065.298125</v>
      </c>
      <c r="N19" s="9" t="s">
        <v>6</v>
      </c>
      <c r="O19" s="2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2" t="s">
        <v>25</v>
      </c>
      <c r="J20" s="9">
        <f t="shared" si="4"/>
        <v>2147.60715</v>
      </c>
      <c r="K20" s="9" t="s">
        <v>6</v>
      </c>
      <c r="L20" s="12">
        <v>1.55</v>
      </c>
      <c r="M20" s="12">
        <f t="shared" si="5"/>
        <v>2328.15425</v>
      </c>
      <c r="N20" s="9" t="s">
        <v>6</v>
      </c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2" t="s">
        <v>27</v>
      </c>
      <c r="J21" s="9">
        <f t="shared" si="4"/>
        <v>2390.078925</v>
      </c>
      <c r="K21" s="9" t="s">
        <v>6</v>
      </c>
      <c r="L21" s="12">
        <v>1.725</v>
      </c>
      <c r="M21" s="12">
        <f t="shared" si="5"/>
        <v>2591.010375</v>
      </c>
      <c r="N21" s="9" t="s">
        <v>6</v>
      </c>
      <c r="O21" s="2"/>
      <c r="P21" s="2"/>
      <c r="Q21" s="2"/>
      <c r="R21" s="2"/>
      <c r="S21" s="2"/>
      <c r="T21" s="2"/>
      <c r="U21" s="2"/>
      <c r="V21" s="2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6" t="s">
        <v>29</v>
      </c>
      <c r="J22" s="9">
        <f t="shared" si="4"/>
        <v>2632.5507</v>
      </c>
      <c r="K22" s="9" t="s">
        <v>6</v>
      </c>
      <c r="L22" s="8">
        <v>1.9</v>
      </c>
      <c r="M22" s="12">
        <f t="shared" si="5"/>
        <v>2853.8665</v>
      </c>
      <c r="N22" s="9" t="s">
        <v>6</v>
      </c>
      <c r="O22" s="2"/>
      <c r="P22" s="2"/>
      <c r="Q22" s="2"/>
      <c r="R22" s="2"/>
      <c r="S22" s="2"/>
      <c r="T22" s="2"/>
      <c r="U22" s="2"/>
      <c r="V22" s="2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7" t="s">
        <v>34</v>
      </c>
      <c r="J24" s="6"/>
      <c r="K24" s="6"/>
      <c r="L24" s="6"/>
      <c r="M24" s="2"/>
      <c r="N24" s="6"/>
      <c r="O24" s="2"/>
      <c r="P24" s="2"/>
      <c r="Q24" s="2"/>
      <c r="R24" s="2"/>
      <c r="S24" s="2"/>
      <c r="T24" s="2"/>
      <c r="U24" s="2"/>
      <c r="V24" s="2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6"/>
      <c r="J25" s="6"/>
      <c r="K25" s="6"/>
      <c r="L25" s="6"/>
      <c r="M25" s="2"/>
      <c r="N25" s="6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6" t="s">
        <v>21</v>
      </c>
      <c r="J26" s="8">
        <f t="shared" ref="J26:J30" si="6">$J$6*L26</f>
        <v>1617.4818</v>
      </c>
      <c r="K26" s="9" t="s">
        <v>6</v>
      </c>
      <c r="L26" s="8">
        <v>1.2</v>
      </c>
      <c r="M26" s="8">
        <f t="shared" ref="M26:M30" si="7">$M$6*L26</f>
        <v>1786.971</v>
      </c>
      <c r="N26" s="9" t="s">
        <v>6</v>
      </c>
      <c r="O26" s="10" t="s">
        <v>35</v>
      </c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6" t="s">
        <v>23</v>
      </c>
      <c r="J27" s="8">
        <f t="shared" si="6"/>
        <v>1853.364563</v>
      </c>
      <c r="K27" s="9" t="s">
        <v>6</v>
      </c>
      <c r="L27" s="8">
        <v>1.375</v>
      </c>
      <c r="M27" s="8">
        <f t="shared" si="7"/>
        <v>2047.570938</v>
      </c>
      <c r="N27" s="9" t="s">
        <v>6</v>
      </c>
      <c r="O27" s="10" t="s">
        <v>36</v>
      </c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6" t="s">
        <v>37</v>
      </c>
      <c r="J28" s="8">
        <f t="shared" si="6"/>
        <v>2089.247325</v>
      </c>
      <c r="K28" s="9" t="s">
        <v>6</v>
      </c>
      <c r="L28" s="8">
        <v>1.55</v>
      </c>
      <c r="M28" s="8">
        <f t="shared" si="7"/>
        <v>2308.170875</v>
      </c>
      <c r="N28" s="9" t="s">
        <v>6</v>
      </c>
      <c r="O28" s="10" t="s">
        <v>38</v>
      </c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6" t="s">
        <v>39</v>
      </c>
      <c r="J29" s="8">
        <f t="shared" si="6"/>
        <v>2325.130088</v>
      </c>
      <c r="K29" s="9" t="s">
        <v>6</v>
      </c>
      <c r="L29" s="8">
        <v>1.725</v>
      </c>
      <c r="M29" s="8">
        <f t="shared" si="7"/>
        <v>2568.770813</v>
      </c>
      <c r="N29" s="9" t="s">
        <v>6</v>
      </c>
      <c r="O29" s="10" t="s">
        <v>40</v>
      </c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6" t="s">
        <v>41</v>
      </c>
      <c r="J30" s="8">
        <f t="shared" si="6"/>
        <v>2561.01285</v>
      </c>
      <c r="K30" s="9" t="s">
        <v>6</v>
      </c>
      <c r="L30" s="8">
        <v>1.9</v>
      </c>
      <c r="M30" s="8">
        <f t="shared" si="7"/>
        <v>2829.37075</v>
      </c>
      <c r="N30" s="9" t="s">
        <v>6</v>
      </c>
      <c r="O30" s="10" t="s">
        <v>42</v>
      </c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J1:K1"/>
    <mergeCell ref="D12:E12"/>
  </mergeCells>
  <dataValidations>
    <dataValidation type="list" allowBlank="1" showErrorMessage="1" sqref="D10">
      <formula1>$P$1:$P$3</formula1>
    </dataValidation>
    <dataValidation type="list" allowBlank="1" showErrorMessage="1" sqref="D11">
      <formula1>$I$26:$I$30</formula1>
    </dataValidation>
  </dataValidations>
  <hyperlinks>
    <hyperlink r:id="rId1" ref="E18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5">
      <c r="B5" s="18"/>
    </row>
    <row r="6">
      <c r="B6" s="30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dagna solarek</dc:creator>
</cp:coreProperties>
</file>